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/>
  <mc:AlternateContent xmlns:mc="http://schemas.openxmlformats.org/markup-compatibility/2006">
    <mc:Choice Requires="x15">
      <x15ac:absPath xmlns:x15ac="http://schemas.microsoft.com/office/spreadsheetml/2010/11/ac" url="C:\Users\Uzivatel9\Documents\VŘ\2022\VZMR\STAVEBNÍ PRÁCE\3\Oprava silnice III368 12 A.Studánka-křiž. I43, opěrná zeď\Zadávací dokumentace\"/>
    </mc:Choice>
  </mc:AlternateContent>
  <xr:revisionPtr revIDLastSave="0" documentId="13_ncr:1_{AA85FC36-D6BE-4CE3-B8A6-85EE9CA3BD1B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 203" sheetId="11" r:id="rId1"/>
  </sheets>
  <calcPr calcId="191029"/>
  <webPublishing codePage="0"/>
</workbook>
</file>

<file path=xl/calcChain.xml><?xml version="1.0" encoding="utf-8"?>
<calcChain xmlns="http://schemas.openxmlformats.org/spreadsheetml/2006/main">
  <c r="G72" i="11" l="1"/>
  <c r="G45" i="11" l="1"/>
  <c r="I15" i="11"/>
  <c r="O15" i="11" s="1"/>
  <c r="G46" i="11"/>
  <c r="G30" i="11"/>
  <c r="G41" i="11"/>
  <c r="G39" i="11" s="1"/>
  <c r="I39" i="11" s="1"/>
  <c r="O39" i="11" s="1"/>
  <c r="I60" i="11"/>
  <c r="I76" i="11"/>
  <c r="I89" i="11"/>
  <c r="G69" i="11"/>
  <c r="I19" i="11"/>
  <c r="G51" i="11"/>
  <c r="I51" i="11" l="1"/>
  <c r="O51" i="11" s="1"/>
  <c r="G55" i="11"/>
  <c r="G43" i="11"/>
  <c r="G35" i="11"/>
  <c r="G33" i="11" s="1"/>
  <c r="G28" i="11"/>
  <c r="R83" i="11" l="1"/>
  <c r="O83" i="11" s="1"/>
  <c r="I69" i="11"/>
  <c r="I67" i="11" s="1"/>
  <c r="I55" i="11"/>
  <c r="O55" i="11" s="1"/>
  <c r="I43" i="11"/>
  <c r="O43" i="11" s="1"/>
  <c r="I33" i="11"/>
  <c r="I28" i="11"/>
  <c r="I11" i="11"/>
  <c r="O11" i="11" s="1"/>
  <c r="O33" i="11" l="1"/>
  <c r="I26" i="11"/>
  <c r="I8" i="11"/>
  <c r="O69" i="11"/>
  <c r="R67" i="11" s="1"/>
  <c r="O67" i="11" s="1"/>
  <c r="O28" i="11"/>
  <c r="R26" i="11" s="1"/>
  <c r="O26" i="11" s="1"/>
  <c r="Q19" i="11"/>
  <c r="R89" i="11"/>
  <c r="O89" i="11" s="1"/>
  <c r="Q89" i="11"/>
  <c r="Q60" i="11"/>
  <c r="R60" i="11"/>
  <c r="O60" i="11" s="1"/>
  <c r="Q8" i="11"/>
  <c r="R8" i="11"/>
  <c r="O8" i="11" s="1"/>
  <c r="R19" i="11"/>
  <c r="O19" i="11" s="1"/>
  <c r="Q26" i="11"/>
  <c r="Q67" i="11"/>
  <c r="R76" i="11"/>
  <c r="O76" i="11" s="1"/>
  <c r="Q76" i="11"/>
  <c r="Q83" i="11"/>
  <c r="I83" i="11" s="1"/>
  <c r="I3" i="11" l="1"/>
  <c r="O2" i="11"/>
</calcChain>
</file>

<file path=xl/sharedStrings.xml><?xml version="1.0" encoding="utf-8"?>
<sst xmlns="http://schemas.openxmlformats.org/spreadsheetml/2006/main" count="205" uniqueCount="107">
  <si>
    <t>Firma: MDS Projekt s.r.o.</t>
  </si>
  <si>
    <t>ASPE10</t>
  </si>
  <si>
    <t>S</t>
  </si>
  <si>
    <t>Soupis prací objektu</t>
  </si>
  <si>
    <t xml:space="preserve">Stavba: 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</si>
  <si>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</si>
  <si>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</si>
  <si>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</si>
  <si>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</si>
  <si>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</si>
  <si>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</si>
  <si>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</si>
  <si>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</si>
  <si>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</si>
  <si>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</si>
  <si>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</si>
  <si>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</si>
  <si>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</si>
  <si>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</si>
  <si>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</si>
  <si>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</si>
  <si>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</si>
  <si>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</si>
  <si>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</si>
  <si>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</si>
  <si>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</si>
  <si>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</si>
  <si>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</si>
  <si>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</si>
  <si>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</si>
  <si>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</si>
  <si>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</si>
  <si>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</si>
  <si>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/>
  </si>
  <si>
    <t>KPL</t>
  </si>
  <si>
    <t>PP</t>
  </si>
  <si>
    <t>VV</t>
  </si>
  <si>
    <t>TS</t>
  </si>
  <si>
    <t>zahrnuje veškeré náklady spojené s objednatelem požadovanými pracemi</t>
  </si>
  <si>
    <t>KUS</t>
  </si>
  <si>
    <t>7</t>
  </si>
  <si>
    <t>8</t>
  </si>
  <si>
    <t>A</t>
  </si>
  <si>
    <t>T</t>
  </si>
  <si>
    <t>zahrnuje veškeré náklady spojené s objednatelem požadovanými zařízeními</t>
  </si>
  <si>
    <t>02943</t>
  </si>
  <si>
    <t>OSTATNÍ POŽADAVKY - VYPRACOVÁNÍ RDS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</si>
  <si>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</si>
  <si>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Zemní práce</t>
  </si>
  <si>
    <t>M2</t>
  </si>
  <si>
    <t>M3</t>
  </si>
  <si>
    <t>M</t>
  </si>
  <si>
    <t>Základy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</si>
  <si>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</si>
  <si>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</si>
  <si>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</si>
  <si>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</si>
  <si>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</si>
  <si>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45131</t>
  </si>
  <si>
    <t>PODKL A VÝPLŇ VRSTVY Z PROST BET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</si>
  <si>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</si>
  <si>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</si>
  <si>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</si>
  <si>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</si>
  <si>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Ostatní konstrukce a práce</t>
  </si>
  <si>
    <t>položka zahrnuje dodávku a osazení předepsaného materiálu, očištění ploch spáry před úpravou, očištění okolí spáry po úpravě  
nezahrnuje těsnící profil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</si>
  <si>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</si>
  <si>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</si>
  <si>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</si>
  <si>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položka zahrnuje dodávku ocelových zápor, jejich osazení do připravených vrtů včetně zabetonování konců a obsypu, případně jejich zaberanění. Ocelová převázka se započítá do výsledné hmotnosti.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</si>
  <si>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</si>
  <si>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26133</t>
  </si>
  <si>
    <t>VRTY PRO KOTVENÍ, INJEKTÁŽ A MIKROPILOTY NA POVRCHU TŘ. III D DO 150MM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</si>
  <si>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</si>
  <si>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položka zahrnuje zřízení těsnění ze zemin, jeho údržbu během trvání jeho funkce, odstranění a odvoz dle zadávací dokumentace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</si>
  <si>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</si>
  <si>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</si>
  <si>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</si>
  <si>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Množství + PDPS</t>
  </si>
  <si>
    <t>Oprava silnice III/36812 Anenská Studánka - křiž. I/43</t>
  </si>
  <si>
    <t>SO 110</t>
  </si>
  <si>
    <t>cena za vypracování RDS SO 101 zapažení stavební jámy</t>
  </si>
  <si>
    <t>celkem 1</t>
  </si>
  <si>
    <t>celkem dle RDS mezi betonovými prefabrikáty - 3,0*0,5*43</t>
  </si>
  <si>
    <t xml:space="preserve">celkem výplňový beton za konstrukcí výdřevy a pažení </t>
  </si>
  <si>
    <t>celkem výdřeva mezi prefa dílci</t>
  </si>
  <si>
    <t>celkem výdřeva z prefa dílců</t>
  </si>
  <si>
    <t xml:space="preserve">ŠTĚTOVÉ STĚNY NASAZENÉ ZE ŽELEZOBETON DÍLCŮ </t>
  </si>
  <si>
    <t>celkem dle RDS dokumentace dílce 3,0/1,0 - 3,0*1,0*44*0,15</t>
  </si>
  <si>
    <t>celkem dle RDS - 2,0*2*1,15*0,0461*44</t>
  </si>
  <si>
    <t>celkem svislé kotvy - 1,0*44</t>
  </si>
  <si>
    <t>2021_OTSKP</t>
  </si>
  <si>
    <t xml:space="preserve">PRŮZKUMNÉ PRÁCE GEOTECHNICKÉ NA POVRCHU </t>
  </si>
  <si>
    <t>02811</t>
  </si>
  <si>
    <t>Práce geotechnika. Vyjádření k výkopovým pracím, odsouhlasení zajištění výkopu, dohled atp. Komplet</t>
  </si>
  <si>
    <t>celkem KPL 1</t>
  </si>
  <si>
    <t>ZÁPOROVÉ PAŽENÍ Z KOVU DOČASNÉ</t>
  </si>
  <si>
    <t>Výplňový beton C8/10</t>
  </si>
  <si>
    <t xml:space="preserve"> KOTVENÍ NA POVRCHU Z PŘEDPÍNACÍ VÝZTUŽE DL. DO 7M </t>
  </si>
  <si>
    <t xml:space="preserve">KOTVENÍ NA POVRCHU Z BETONÁŘSKÉ VÝZTUŽE DL. DO 3M </t>
  </si>
  <si>
    <t xml:space="preserve">VÝDŘEVA ZÁPOROVÉHO PAŽENÍ DOČASNÁ (PLOCHA) </t>
  </si>
  <si>
    <t>22695A</t>
  </si>
  <si>
    <t>celkem šikmé kotvy - 7,0*45</t>
  </si>
  <si>
    <t>celkem dle RDS - 0,15*3,0*55,0</t>
  </si>
  <si>
    <t>celkem dle RDS - šikmé kotvy průměr 32 mm délky 7,0m - 45 ks</t>
  </si>
  <si>
    <t>celkem dle RDS - svislé kotvy smykových zarážek průměr 32 mm délky do 1,5m - 44 ks</t>
  </si>
  <si>
    <t>Zajištění tělesa komunikace v km 1,32-1,38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</si>
</sst>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4" fillId="2" borderId="0" xfId="6" applyFont="1" applyFill="1"/>
    <xf numFmtId="0" fontId="3" fillId="3" borderId="1" xfId="6" applyFont="1" applyFill="1" applyBorder="1" applyAlignment="1">
      <alignment horizontal="center" vertical="center" wrapText="1"/>
    </xf>
    <xf numFmtId="0" fontId="4" fillId="2" borderId="2" xfId="6" applyFont="1" applyFill="1" applyBorder="1"/>
    <xf numFmtId="0" fontId="0" fillId="2" borderId="6" xfId="6" applyFont="1" applyFill="1" applyBorder="1"/>
    <xf numFmtId="0" fontId="0" fillId="0" borderId="1" xfId="6" applyFont="1" applyBorder="1"/>
    <xf numFmtId="0" fontId="2" fillId="2" borderId="6" xfId="6" applyFont="1" applyFill="1" applyBorder="1" applyAlignment="1">
      <alignment horizontal="right"/>
    </xf>
    <xf numFmtId="0" fontId="2" fillId="2" borderId="6" xfId="6" applyFont="1" applyFill="1" applyBorder="1" applyAlignment="1">
      <alignment wrapText="1"/>
    </xf>
    <xf numFmtId="4" fontId="2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2" fillId="2" borderId="2" xfId="6" applyFont="1" applyFill="1" applyBorder="1" applyAlignment="1">
      <alignment horizontal="right"/>
    </xf>
    <xf numFmtId="4" fontId="2" fillId="2" borderId="2" xfId="6" applyNumberFormat="1" applyFont="1" applyFill="1" applyBorder="1" applyAlignment="1">
      <alignment horizontal="center"/>
    </xf>
    <xf numFmtId="0" fontId="7" fillId="2" borderId="0" xfId="6" applyFont="1" applyFill="1" applyAlignment="1">
      <alignment horizontal="left"/>
    </xf>
    <xf numFmtId="0" fontId="7" fillId="2" borderId="2" xfId="6" applyFont="1" applyFill="1" applyBorder="1" applyAlignment="1">
      <alignment horizontal="left"/>
    </xf>
    <xf numFmtId="0" fontId="6" fillId="0" borderId="1" xfId="6" applyFont="1" applyBorder="1" applyAlignment="1">
      <alignment horizontal="left" vertical="center" wrapText="1"/>
    </xf>
    <xf numFmtId="49" fontId="6" fillId="0" borderId="1" xfId="6" applyNumberFormat="1" applyFont="1" applyFill="1" applyBorder="1" applyAlignment="1">
      <alignment horizontal="right"/>
    </xf>
    <xf numFmtId="0" fontId="0" fillId="0" borderId="1" xfId="6" applyFont="1" applyFill="1" applyBorder="1" applyAlignment="1">
      <alignment horizontal="right"/>
    </xf>
    <xf numFmtId="0" fontId="3" fillId="3" borderId="1" xfId="6" applyFont="1" applyFill="1" applyBorder="1" applyAlignment="1">
      <alignment horizontal="center" vertical="center" wrapText="1"/>
    </xf>
    <xf numFmtId="0" fontId="4" fillId="2" borderId="0" xfId="6" applyFont="1" applyFill="1" applyAlignment="1">
      <alignment horizontal="right"/>
    </xf>
    <xf numFmtId="0" fontId="0" fillId="2" borderId="0" xfId="6" applyFont="1" applyFill="1"/>
    <xf numFmtId="0" fontId="7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95"/>
  <sheetViews>
    <sheetView tabSelected="1" topLeftCell="C1" zoomScale="160" zoomScaleNormal="160" workbookViewId="0">
      <pane ySplit="7" topLeftCell="A8" activePane="bottomLeft" state="frozen"/>
      <selection pane="bottomLeft" activeCell="E21" sqref="E21"/>
    </sheetView>
  </sheetViews>
  <sheetFormatPr defaultColWidth="9.140625" defaultRowHeight="12.75" customHeight="1" x14ac:dyDescent="0.2"/>
  <cols>
    <col min="1" max="1" width="9.140625" hidden="1" customWidth="1"/>
    <col min="2" max="2" width="11.85546875" customWidth="1"/>
    <col min="3" max="3" width="14.85546875" customWidth="1"/>
    <col min="4" max="4" width="9.85546875" customWidth="1"/>
    <col min="5" max="5" width="70.85546875" customWidth="1"/>
    <col min="6" max="6" width="11.85546875" customWidth="1"/>
    <col min="7" max="9" width="16.85546875" customWidth="1"/>
    <col min="10" max="10" width="20.855468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10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J2" s="1"/>
      <c r="O2" t="e">
        <f>0+O8+O19+O26+O60+O67+O76+O83+O89</f>
        <v>#REF!</v>
      </c>
      <c r="P2" t="s">
        <v>10</v>
      </c>
    </row>
    <row r="3" spans="1:18" ht="15" customHeight="1" x14ac:dyDescent="0.25">
      <c r="A3" t="s">
        <v>2</v>
      </c>
      <c r="B3" s="7" t="s">
        <v>4</v>
      </c>
      <c r="C3" s="34"/>
      <c r="D3" s="35"/>
      <c r="E3" s="28" t="s">
        <v>79</v>
      </c>
      <c r="F3" s="1"/>
      <c r="G3" s="5"/>
      <c r="H3" s="4" t="s">
        <v>80</v>
      </c>
      <c r="I3" s="25">
        <f>0+I8+I19+I26+I60+I67+I76+I83+I89</f>
        <v>0</v>
      </c>
      <c r="J3" s="6"/>
      <c r="O3" t="s">
        <v>7</v>
      </c>
      <c r="P3" t="s">
        <v>11</v>
      </c>
    </row>
    <row r="4" spans="1:18" ht="15" customHeight="1" x14ac:dyDescent="0.25">
      <c r="A4" t="s">
        <v>5</v>
      </c>
      <c r="B4" s="9" t="s">
        <v>6</v>
      </c>
      <c r="C4" s="36"/>
      <c r="D4" s="37"/>
      <c r="E4" s="29" t="s">
        <v>106</v>
      </c>
      <c r="F4" s="3"/>
      <c r="G4" s="3"/>
      <c r="H4" s="10"/>
      <c r="I4" s="10"/>
      <c r="J4" s="3"/>
      <c r="O4" t="s">
        <v>8</v>
      </c>
      <c r="P4" t="s">
        <v>11</v>
      </c>
    </row>
    <row r="5" spans="1:18" ht="12.75" customHeight="1" x14ac:dyDescent="0.2">
      <c r="A5" s="33" t="s">
        <v>12</v>
      </c>
      <c r="B5" s="33" t="s">
        <v>14</v>
      </c>
      <c r="C5" s="33" t="s">
        <v>16</v>
      </c>
      <c r="D5" s="33" t="s">
        <v>17</v>
      </c>
      <c r="E5" s="33" t="s">
        <v>18</v>
      </c>
      <c r="F5" s="33" t="s">
        <v>20</v>
      </c>
      <c r="G5" s="33" t="s">
        <v>78</v>
      </c>
      <c r="H5" s="33" t="s">
        <v>23</v>
      </c>
      <c r="I5" s="33"/>
      <c r="J5" s="33" t="s">
        <v>28</v>
      </c>
      <c r="O5" t="s">
        <v>9</v>
      </c>
      <c r="P5" t="s">
        <v>11</v>
      </c>
    </row>
    <row r="6" spans="1:18" ht="12.75" customHeight="1" x14ac:dyDescent="0.2">
      <c r="A6" s="33"/>
      <c r="B6" s="33"/>
      <c r="C6" s="33"/>
      <c r="D6" s="33"/>
      <c r="E6" s="33"/>
      <c r="F6" s="33"/>
      <c r="G6" s="33"/>
      <c r="H6" s="8" t="s">
        <v>24</v>
      </c>
      <c r="I6" s="8" t="s">
        <v>26</v>
      </c>
      <c r="J6" s="33"/>
    </row>
    <row r="7" spans="1:18" ht="12.75" customHeight="1" x14ac:dyDescent="0.2">
      <c r="A7" s="8" t="s">
        <v>13</v>
      </c>
      <c r="B7" s="8" t="s">
        <v>15</v>
      </c>
      <c r="C7" s="8" t="s">
        <v>11</v>
      </c>
      <c r="D7" s="8" t="s">
        <v>10</v>
      </c>
      <c r="E7" s="8" t="s">
        <v>19</v>
      </c>
      <c r="F7" s="8" t="s">
        <v>21</v>
      </c>
      <c r="G7" s="8" t="s">
        <v>22</v>
      </c>
      <c r="H7" s="8" t="s">
        <v>25</v>
      </c>
      <c r="I7" s="8" t="s">
        <v>27</v>
      </c>
      <c r="J7" s="8" t="s">
        <v>29</v>
      </c>
    </row>
    <row r="8" spans="1:18" ht="12.75" customHeight="1" x14ac:dyDescent="0.2">
      <c r="A8" s="10" t="s">
        <v>30</v>
      </c>
      <c r="B8" s="10"/>
      <c r="C8" s="12" t="s">
        <v>13</v>
      </c>
      <c r="D8" s="10"/>
      <c r="E8" s="13" t="s">
        <v>31</v>
      </c>
      <c r="F8" s="10"/>
      <c r="G8" s="10"/>
      <c r="H8" s="10"/>
      <c r="I8" s="14">
        <f>SUM(I10:I17)</f>
        <v>0</v>
      </c>
      <c r="J8" s="10"/>
      <c r="O8" t="e">
        <f>0+R8</f>
        <v>#REF!</v>
      </c>
      <c r="Q8" t="e">
        <f>0+#REF!+#REF!+#REF!+#REF!+#REF!+I11+I15</f>
        <v>#REF!</v>
      </c>
      <c r="R8" t="e">
        <f>0+#REF!+#REF!+#REF!+#REF!+#REF!+O11+O15</f>
        <v>#REF!</v>
      </c>
    </row>
    <row r="9" spans="1:18" hidden="1" x14ac:dyDescent="0.2">
      <c r="A9" t="s">
        <v>37</v>
      </c>
      <c r="E9" s="22" t="s">
        <v>44</v>
      </c>
    </row>
    <row r="10" spans="1:18" hidden="1" x14ac:dyDescent="0.2">
      <c r="A10" t="s">
        <v>37</v>
      </c>
      <c r="E10" s="22" t="s">
        <v>38</v>
      </c>
    </row>
    <row r="11" spans="1:18" x14ac:dyDescent="0.2">
      <c r="A11" s="11" t="s">
        <v>32</v>
      </c>
      <c r="B11" s="15"/>
      <c r="C11" s="31" t="s">
        <v>93</v>
      </c>
      <c r="D11" s="11" t="s">
        <v>33</v>
      </c>
      <c r="E11" s="16" t="s">
        <v>92</v>
      </c>
      <c r="F11" s="17" t="s">
        <v>34</v>
      </c>
      <c r="G11" s="18">
        <v>1</v>
      </c>
      <c r="H11" s="19"/>
      <c r="I11" s="20">
        <f>ROUND(ROUND(H11,2)*ROUND(G11,3),2)</f>
        <v>0</v>
      </c>
      <c r="J11" s="17" t="s">
        <v>91</v>
      </c>
      <c r="O11">
        <f>(I11*21)/100</f>
        <v>0</v>
      </c>
      <c r="P11" t="s">
        <v>11</v>
      </c>
    </row>
    <row r="12" spans="1:18" ht="25.5" x14ac:dyDescent="0.2">
      <c r="A12" s="21" t="s">
        <v>35</v>
      </c>
      <c r="E12" s="30" t="s">
        <v>94</v>
      </c>
    </row>
    <row r="13" spans="1:18" x14ac:dyDescent="0.2">
      <c r="A13" s="23"/>
      <c r="E13" s="24" t="s">
        <v>95</v>
      </c>
    </row>
    <row r="14" spans="1:18" hidden="1" x14ac:dyDescent="0.2">
      <c r="A14" t="s">
        <v>37</v>
      </c>
      <c r="E14" s="22" t="s">
        <v>38</v>
      </c>
    </row>
    <row r="15" spans="1:18" x14ac:dyDescent="0.2">
      <c r="A15" s="11" t="s">
        <v>32</v>
      </c>
      <c r="B15" s="15"/>
      <c r="C15" s="32" t="s">
        <v>45</v>
      </c>
      <c r="D15" s="11" t="s">
        <v>33</v>
      </c>
      <c r="E15" s="16" t="s">
        <v>46</v>
      </c>
      <c r="F15" s="17" t="s">
        <v>34</v>
      </c>
      <c r="G15" s="18">
        <v>1</v>
      </c>
      <c r="H15" s="19"/>
      <c r="I15" s="20">
        <f>ROUND(ROUND(H15,2)*ROUND(G15,3),2)</f>
        <v>0</v>
      </c>
      <c r="J15" s="17" t="s">
        <v>91</v>
      </c>
      <c r="O15">
        <f>(I15*21)/100</f>
        <v>0</v>
      </c>
      <c r="P15" t="s">
        <v>11</v>
      </c>
    </row>
    <row r="16" spans="1:18" x14ac:dyDescent="0.2">
      <c r="A16" s="21" t="s">
        <v>35</v>
      </c>
      <c r="E16" s="22" t="s">
        <v>81</v>
      </c>
    </row>
    <row r="17" spans="1:18" x14ac:dyDescent="0.2">
      <c r="A17" s="23"/>
      <c r="E17" s="24" t="s">
        <v>82</v>
      </c>
    </row>
    <row r="18" spans="1:18" ht="63.75" hidden="1" x14ac:dyDescent="0.2">
      <c r="A18" t="s">
        <v>37</v>
      </c>
      <c r="E18" s="22" t="s">
        <v>47</v>
      </c>
    </row>
    <row r="19" spans="1:18" ht="12.75" customHeight="1" x14ac:dyDescent="0.2">
      <c r="A19" s="3" t="s">
        <v>30</v>
      </c>
      <c r="B19" s="3"/>
      <c r="C19" s="26" t="s">
        <v>15</v>
      </c>
      <c r="D19" s="3"/>
      <c r="E19" s="13" t="s">
        <v>48</v>
      </c>
      <c r="F19" s="3"/>
      <c r="G19" s="3"/>
      <c r="H19" s="3"/>
      <c r="I19" s="27">
        <f>I21</f>
        <v>0</v>
      </c>
      <c r="J19" s="3"/>
      <c r="O19" t="e">
        <f>0+R19</f>
        <v>#REF!</v>
      </c>
      <c r="Q19" t="e">
        <f>0+#REF!+#REF!+#REF!+#REF!+#REF!+#REF!+#REF!+#REF!+#REF!+#REF!+I21</f>
        <v>#REF!</v>
      </c>
      <c r="R19" t="e">
        <f>0+#REF!+#REF!+#REF!+#REF!+#REF!+#REF!+#REF!+#REF!+#REF!+#REF!+O21</f>
        <v>#REF!</v>
      </c>
    </row>
    <row r="20" spans="1:18" ht="280.5" hidden="1" x14ac:dyDescent="0.2">
      <c r="A20" t="s">
        <v>37</v>
      </c>
      <c r="E20" s="22" t="s">
        <v>67</v>
      </c>
    </row>
    <row r="21" spans="1:18" x14ac:dyDescent="0.2">
      <c r="A21" s="11"/>
      <c r="B21" s="15"/>
      <c r="C21" s="15"/>
      <c r="D21" s="11"/>
      <c r="E21" s="16"/>
      <c r="F21" s="17"/>
      <c r="G21" s="18"/>
      <c r="H21" s="19"/>
      <c r="I21" s="20"/>
      <c r="J21" s="17"/>
    </row>
    <row r="22" spans="1:18" x14ac:dyDescent="0.2">
      <c r="A22" s="21"/>
      <c r="E22" s="22"/>
    </row>
    <row r="23" spans="1:18" x14ac:dyDescent="0.2">
      <c r="A23" s="23"/>
      <c r="E23" s="24"/>
    </row>
    <row r="24" spans="1:18" x14ac:dyDescent="0.2">
      <c r="A24" s="23"/>
      <c r="E24" s="24"/>
    </row>
    <row r="25" spans="1:18" ht="293.25" hidden="1" x14ac:dyDescent="0.2">
      <c r="A25" t="s">
        <v>37</v>
      </c>
      <c r="E25" s="22" t="s">
        <v>68</v>
      </c>
    </row>
    <row r="26" spans="1:18" ht="12.75" customHeight="1" x14ac:dyDescent="0.2">
      <c r="A26" s="3" t="s">
        <v>30</v>
      </c>
      <c r="B26" s="3"/>
      <c r="C26" s="26" t="s">
        <v>11</v>
      </c>
      <c r="D26" s="3"/>
      <c r="E26" s="13" t="s">
        <v>52</v>
      </c>
      <c r="F26" s="3"/>
      <c r="G26" s="3"/>
      <c r="H26" s="3"/>
      <c r="I26" s="27">
        <f>SUM(I28:I58)</f>
        <v>0</v>
      </c>
      <c r="J26" s="3"/>
      <c r="O26" t="e">
        <f>0+R26</f>
        <v>#REF!</v>
      </c>
      <c r="Q26" t="e">
        <f>0+#REF!+I28+I33+#REF!+#REF!+I43+#REF!+#REF!+#REF!+I55</f>
        <v>#REF!</v>
      </c>
      <c r="R26" t="e">
        <f>0+#REF!+O28+O33+#REF!+#REF!+O43+#REF!+#REF!+#REF!+O55</f>
        <v>#REF!</v>
      </c>
    </row>
    <row r="27" spans="1:18" ht="165.75" hidden="1" x14ac:dyDescent="0.2">
      <c r="A27" t="s">
        <v>37</v>
      </c>
      <c r="E27" s="22" t="s">
        <v>53</v>
      </c>
    </row>
    <row r="28" spans="1:18" x14ac:dyDescent="0.2">
      <c r="A28" s="11" t="s">
        <v>32</v>
      </c>
      <c r="B28" s="15"/>
      <c r="C28" s="32">
        <v>22694</v>
      </c>
      <c r="D28" s="11" t="s">
        <v>42</v>
      </c>
      <c r="E28" s="16" t="s">
        <v>96</v>
      </c>
      <c r="F28" s="17" t="s">
        <v>43</v>
      </c>
      <c r="G28" s="18">
        <f>G30</f>
        <v>9.3306400000000007</v>
      </c>
      <c r="H28" s="19"/>
      <c r="I28" s="20">
        <f>ROUND(ROUND(H28,2)*ROUND(G28,3),2)</f>
        <v>0</v>
      </c>
      <c r="J28" s="17" t="s">
        <v>91</v>
      </c>
      <c r="O28">
        <f>(I28*21)/100</f>
        <v>0</v>
      </c>
      <c r="P28" t="s">
        <v>11</v>
      </c>
    </row>
    <row r="29" spans="1:18" x14ac:dyDescent="0.2">
      <c r="A29" s="21" t="s">
        <v>35</v>
      </c>
      <c r="E29" s="22" t="s">
        <v>33</v>
      </c>
    </row>
    <row r="30" spans="1:18" x14ac:dyDescent="0.2">
      <c r="A30" s="23" t="s">
        <v>36</v>
      </c>
      <c r="E30" s="24" t="s">
        <v>89</v>
      </c>
      <c r="G30">
        <f>2*2*1.15*0.0461*44</f>
        <v>9.3306400000000007</v>
      </c>
    </row>
    <row r="31" spans="1:18" x14ac:dyDescent="0.2">
      <c r="A31" s="23"/>
      <c r="E31" s="24"/>
    </row>
    <row r="32" spans="1:18" ht="38.25" hidden="1" x14ac:dyDescent="0.2">
      <c r="A32" t="s">
        <v>37</v>
      </c>
      <c r="E32" s="22" t="s">
        <v>69</v>
      </c>
    </row>
    <row r="33" spans="1:16" x14ac:dyDescent="0.2">
      <c r="A33" s="11" t="s">
        <v>32</v>
      </c>
      <c r="B33" s="15"/>
      <c r="C33" s="32" t="s">
        <v>101</v>
      </c>
      <c r="D33" s="11" t="s">
        <v>33</v>
      </c>
      <c r="E33" s="16" t="s">
        <v>100</v>
      </c>
      <c r="F33" s="17" t="s">
        <v>49</v>
      </c>
      <c r="G33" s="18">
        <f>G35</f>
        <v>64.5</v>
      </c>
      <c r="H33" s="19"/>
      <c r="I33" s="20">
        <f>ROUND(ROUND(H33,2)*ROUND(G33,3),2)</f>
        <v>0</v>
      </c>
      <c r="J33" s="17" t="s">
        <v>91</v>
      </c>
      <c r="O33">
        <f>(I33*21)/100</f>
        <v>0</v>
      </c>
      <c r="P33" t="s">
        <v>11</v>
      </c>
    </row>
    <row r="34" spans="1:16" x14ac:dyDescent="0.2">
      <c r="A34" s="21" t="s">
        <v>35</v>
      </c>
      <c r="E34" s="22" t="s">
        <v>85</v>
      </c>
    </row>
    <row r="35" spans="1:16" x14ac:dyDescent="0.2">
      <c r="A35" s="23" t="s">
        <v>36</v>
      </c>
      <c r="E35" s="24" t="s">
        <v>83</v>
      </c>
      <c r="G35">
        <f>0.5*3*43</f>
        <v>64.5</v>
      </c>
    </row>
    <row r="36" spans="1:16" x14ac:dyDescent="0.2">
      <c r="A36" t="s">
        <v>37</v>
      </c>
      <c r="E36" s="22"/>
    </row>
    <row r="37" spans="1:16" ht="51" hidden="1" x14ac:dyDescent="0.2">
      <c r="A37" t="s">
        <v>37</v>
      </c>
      <c r="E37" s="22" t="s">
        <v>70</v>
      </c>
    </row>
    <row r="38" spans="1:16" ht="25.5" hidden="1" x14ac:dyDescent="0.2">
      <c r="A38" t="s">
        <v>37</v>
      </c>
      <c r="E38" s="22" t="s">
        <v>74</v>
      </c>
    </row>
    <row r="39" spans="1:16" x14ac:dyDescent="0.2">
      <c r="A39" s="11" t="s">
        <v>32</v>
      </c>
      <c r="B39" s="15"/>
      <c r="C39" s="32">
        <v>23312</v>
      </c>
      <c r="D39" s="11"/>
      <c r="E39" s="16" t="s">
        <v>87</v>
      </c>
      <c r="F39" s="17" t="s">
        <v>50</v>
      </c>
      <c r="G39" s="18">
        <f>G41</f>
        <v>19.8</v>
      </c>
      <c r="H39" s="19"/>
      <c r="I39" s="20">
        <f>ROUND(ROUND(H39,2)*ROUND(G39,3),2)</f>
        <v>0</v>
      </c>
      <c r="J39" s="17" t="s">
        <v>91</v>
      </c>
      <c r="O39">
        <f>(I39*21)/100</f>
        <v>0</v>
      </c>
      <c r="P39" t="s">
        <v>11</v>
      </c>
    </row>
    <row r="40" spans="1:16" x14ac:dyDescent="0.2">
      <c r="A40" s="21" t="s">
        <v>35</v>
      </c>
      <c r="E40" s="22" t="s">
        <v>86</v>
      </c>
    </row>
    <row r="41" spans="1:16" x14ac:dyDescent="0.2">
      <c r="A41" s="23" t="s">
        <v>36</v>
      </c>
      <c r="E41" s="24" t="s">
        <v>88</v>
      </c>
      <c r="G41">
        <f>3*1*44*0.15</f>
        <v>19.8</v>
      </c>
    </row>
    <row r="42" spans="1:16" x14ac:dyDescent="0.2">
      <c r="A42" t="s">
        <v>37</v>
      </c>
      <c r="E42" s="22"/>
    </row>
    <row r="43" spans="1:16" ht="25.5" x14ac:dyDescent="0.2">
      <c r="A43" s="11" t="s">
        <v>32</v>
      </c>
      <c r="B43" s="15"/>
      <c r="C43" s="32" t="s">
        <v>71</v>
      </c>
      <c r="D43" s="11" t="s">
        <v>33</v>
      </c>
      <c r="E43" s="16" t="s">
        <v>72</v>
      </c>
      <c r="F43" s="17" t="s">
        <v>51</v>
      </c>
      <c r="G43" s="18">
        <f>G45+G46</f>
        <v>359</v>
      </c>
      <c r="H43" s="19"/>
      <c r="I43" s="20">
        <f>ROUND(ROUND(H43,2)*ROUND(G43,3),2)</f>
        <v>0</v>
      </c>
      <c r="J43" s="17" t="s">
        <v>91</v>
      </c>
      <c r="O43">
        <f>(I43*21)/100</f>
        <v>0</v>
      </c>
      <c r="P43" t="s">
        <v>11</v>
      </c>
    </row>
    <row r="44" spans="1:16" x14ac:dyDescent="0.2">
      <c r="A44" s="21" t="s">
        <v>35</v>
      </c>
      <c r="E44" s="22" t="s">
        <v>33</v>
      </c>
    </row>
    <row r="45" spans="1:16" x14ac:dyDescent="0.2">
      <c r="A45" s="23" t="s">
        <v>36</v>
      </c>
      <c r="E45" s="24" t="s">
        <v>102</v>
      </c>
      <c r="G45">
        <f>7*45</f>
        <v>315</v>
      </c>
    </row>
    <row r="46" spans="1:16" x14ac:dyDescent="0.2">
      <c r="A46" s="23"/>
      <c r="E46" s="24" t="s">
        <v>90</v>
      </c>
      <c r="G46">
        <f>1*44</f>
        <v>44</v>
      </c>
    </row>
    <row r="47" spans="1:16" x14ac:dyDescent="0.2">
      <c r="A47" s="23"/>
      <c r="E47" s="24"/>
    </row>
    <row r="48" spans="1:16" ht="63.75" hidden="1" x14ac:dyDescent="0.2">
      <c r="A48" t="s">
        <v>37</v>
      </c>
      <c r="E48" s="22" t="s">
        <v>73</v>
      </c>
    </row>
    <row r="49" spans="1:18" ht="63.75" hidden="1" x14ac:dyDescent="0.2">
      <c r="A49" t="s">
        <v>37</v>
      </c>
      <c r="E49" s="22" t="s">
        <v>73</v>
      </c>
    </row>
    <row r="50" spans="1:18" ht="267.75" hidden="1" x14ac:dyDescent="0.2">
      <c r="A50" t="s">
        <v>37</v>
      </c>
      <c r="E50" s="22" t="s">
        <v>54</v>
      </c>
    </row>
    <row r="51" spans="1:18" x14ac:dyDescent="0.2">
      <c r="A51" s="11" t="s">
        <v>32</v>
      </c>
      <c r="B51" s="15"/>
      <c r="C51" s="32">
        <v>285361</v>
      </c>
      <c r="D51" s="11" t="s">
        <v>42</v>
      </c>
      <c r="E51" s="16" t="s">
        <v>99</v>
      </c>
      <c r="F51" s="17" t="s">
        <v>39</v>
      </c>
      <c r="G51" s="18">
        <f>G53</f>
        <v>44</v>
      </c>
      <c r="H51" s="19"/>
      <c r="I51" s="20">
        <f>ROUND(ROUND(H51,2)*ROUND(G51,3),2)</f>
        <v>0</v>
      </c>
      <c r="J51" s="17" t="s">
        <v>91</v>
      </c>
      <c r="O51">
        <f>(I51*21)/100</f>
        <v>0</v>
      </c>
      <c r="P51" t="s">
        <v>11</v>
      </c>
    </row>
    <row r="52" spans="1:18" x14ac:dyDescent="0.2">
      <c r="A52" s="21" t="s">
        <v>35</v>
      </c>
      <c r="E52" s="22"/>
    </row>
    <row r="53" spans="1:18" ht="25.5" x14ac:dyDescent="0.2">
      <c r="A53" s="23" t="s">
        <v>36</v>
      </c>
      <c r="E53" s="24" t="s">
        <v>105</v>
      </c>
      <c r="G53">
        <v>44</v>
      </c>
    </row>
    <row r="54" spans="1:18" x14ac:dyDescent="0.2">
      <c r="A54" s="23"/>
      <c r="E54" s="24"/>
    </row>
    <row r="55" spans="1:18" x14ac:dyDescent="0.2">
      <c r="A55" s="11" t="s">
        <v>32</v>
      </c>
      <c r="B55" s="15"/>
      <c r="C55" s="32">
        <v>285375</v>
      </c>
      <c r="D55" s="11" t="s">
        <v>42</v>
      </c>
      <c r="E55" s="16" t="s">
        <v>98</v>
      </c>
      <c r="F55" s="17" t="s">
        <v>39</v>
      </c>
      <c r="G55" s="18">
        <f>G57</f>
        <v>45</v>
      </c>
      <c r="H55" s="19"/>
      <c r="I55" s="20">
        <f>ROUND(ROUND(H55,2)*ROUND(G55,3),2)</f>
        <v>0</v>
      </c>
      <c r="J55" s="17" t="s">
        <v>91</v>
      </c>
      <c r="O55">
        <f>(I55*21)/100</f>
        <v>0</v>
      </c>
      <c r="P55" t="s">
        <v>11</v>
      </c>
    </row>
    <row r="56" spans="1:18" x14ac:dyDescent="0.2">
      <c r="A56" s="21" t="s">
        <v>35</v>
      </c>
      <c r="E56" s="22"/>
    </row>
    <row r="57" spans="1:18" x14ac:dyDescent="0.2">
      <c r="A57" s="23" t="s">
        <v>36</v>
      </c>
      <c r="E57" s="24" t="s">
        <v>104</v>
      </c>
      <c r="G57">
        <v>45</v>
      </c>
    </row>
    <row r="58" spans="1:18" x14ac:dyDescent="0.2">
      <c r="A58" s="23"/>
      <c r="E58" s="24"/>
    </row>
    <row r="59" spans="1:18" ht="102" hidden="1" x14ac:dyDescent="0.2">
      <c r="A59" t="s">
        <v>37</v>
      </c>
      <c r="E59" s="22" t="s">
        <v>75</v>
      </c>
    </row>
    <row r="60" spans="1:18" ht="12.75" customHeight="1" x14ac:dyDescent="0.2">
      <c r="A60" s="3" t="s">
        <v>30</v>
      </c>
      <c r="B60" s="3"/>
      <c r="C60" s="26" t="s">
        <v>10</v>
      </c>
      <c r="D60" s="3"/>
      <c r="E60" s="13" t="s">
        <v>55</v>
      </c>
      <c r="F60" s="3"/>
      <c r="G60" s="3"/>
      <c r="H60" s="3"/>
      <c r="I60" s="27">
        <f>I62</f>
        <v>0</v>
      </c>
      <c r="J60" s="3"/>
      <c r="O60" t="e">
        <f>0+R60</f>
        <v>#REF!</v>
      </c>
      <c r="Q60" t="e">
        <f>0+#REF!+#REF!+#REF!+I62</f>
        <v>#REF!</v>
      </c>
      <c r="R60" t="e">
        <f>0+#REF!+#REF!+#REF!+O62</f>
        <v>#REF!</v>
      </c>
    </row>
    <row r="61" spans="1:18" ht="369.75" hidden="1" x14ac:dyDescent="0.2">
      <c r="A61" t="s">
        <v>37</v>
      </c>
      <c r="E61" s="22" t="s">
        <v>56</v>
      </c>
    </row>
    <row r="62" spans="1:18" x14ac:dyDescent="0.2">
      <c r="A62" s="11"/>
      <c r="B62" s="15"/>
      <c r="C62" s="15"/>
      <c r="D62" s="11"/>
      <c r="E62" s="16"/>
      <c r="F62" s="17"/>
      <c r="G62" s="18"/>
      <c r="H62" s="19"/>
      <c r="I62" s="20"/>
      <c r="J62" s="17"/>
    </row>
    <row r="63" spans="1:18" x14ac:dyDescent="0.2">
      <c r="A63" s="21"/>
      <c r="E63" s="22"/>
    </row>
    <row r="64" spans="1:18" x14ac:dyDescent="0.2">
      <c r="A64" s="23"/>
      <c r="E64" s="24"/>
    </row>
    <row r="65" spans="1:18" x14ac:dyDescent="0.2">
      <c r="A65" s="23"/>
      <c r="E65" s="24"/>
    </row>
    <row r="66" spans="1:18" ht="267.75" hidden="1" x14ac:dyDescent="0.2">
      <c r="A66" t="s">
        <v>37</v>
      </c>
      <c r="E66" s="22" t="s">
        <v>54</v>
      </c>
    </row>
    <row r="67" spans="1:18" ht="12.75" customHeight="1" x14ac:dyDescent="0.2">
      <c r="A67" s="3" t="s">
        <v>30</v>
      </c>
      <c r="B67" s="3"/>
      <c r="C67" s="26" t="s">
        <v>19</v>
      </c>
      <c r="D67" s="3"/>
      <c r="E67" s="13" t="s">
        <v>57</v>
      </c>
      <c r="F67" s="3"/>
      <c r="G67" s="3"/>
      <c r="H67" s="3"/>
      <c r="I67" s="27">
        <f>I69</f>
        <v>0</v>
      </c>
      <c r="J67" s="3"/>
      <c r="O67" t="e">
        <f>0+R67</f>
        <v>#REF!</v>
      </c>
      <c r="Q67" t="e">
        <f>0+#REF!+#REF!+I69+#REF!+#REF!+#REF!+#REF!</f>
        <v>#REF!</v>
      </c>
      <c r="R67" t="e">
        <f>0+#REF!+#REF!+O69+#REF!+#REF!+#REF!+#REF!</f>
        <v>#REF!</v>
      </c>
    </row>
    <row r="68" spans="1:18" ht="267.75" hidden="1" x14ac:dyDescent="0.2">
      <c r="A68" t="s">
        <v>37</v>
      </c>
      <c r="E68" s="22" t="s">
        <v>76</v>
      </c>
    </row>
    <row r="69" spans="1:18" x14ac:dyDescent="0.2">
      <c r="A69" s="11" t="s">
        <v>32</v>
      </c>
      <c r="B69" s="15"/>
      <c r="C69" s="32" t="s">
        <v>58</v>
      </c>
      <c r="D69" s="11" t="s">
        <v>42</v>
      </c>
      <c r="E69" s="16" t="s">
        <v>59</v>
      </c>
      <c r="F69" s="17" t="s">
        <v>50</v>
      </c>
      <c r="G69" s="18">
        <f>G72</f>
        <v>24.749999999999996</v>
      </c>
      <c r="H69" s="19"/>
      <c r="I69" s="20">
        <f>ROUND(ROUND(H69,2)*ROUND(G69,3),2)</f>
        <v>0</v>
      </c>
      <c r="J69" s="17" t="s">
        <v>91</v>
      </c>
      <c r="O69">
        <f>(I69*21)/100</f>
        <v>0</v>
      </c>
      <c r="P69" t="s">
        <v>11</v>
      </c>
    </row>
    <row r="70" spans="1:18" x14ac:dyDescent="0.2">
      <c r="A70" s="21" t="s">
        <v>35</v>
      </c>
      <c r="E70" s="22" t="s">
        <v>97</v>
      </c>
    </row>
    <row r="71" spans="1:18" x14ac:dyDescent="0.2">
      <c r="A71" s="23" t="s">
        <v>36</v>
      </c>
      <c r="E71" s="24" t="s">
        <v>84</v>
      </c>
    </row>
    <row r="72" spans="1:18" x14ac:dyDescent="0.2">
      <c r="A72" s="23"/>
      <c r="E72" s="24" t="s">
        <v>103</v>
      </c>
      <c r="G72">
        <f>0.15*3*55</f>
        <v>24.749999999999996</v>
      </c>
    </row>
    <row r="73" spans="1:18" x14ac:dyDescent="0.2">
      <c r="A73" s="23"/>
      <c r="E73" s="24"/>
    </row>
    <row r="74" spans="1:18" ht="369.75" hidden="1" x14ac:dyDescent="0.2">
      <c r="A74" t="s">
        <v>37</v>
      </c>
      <c r="E74" s="22" t="s">
        <v>56</v>
      </c>
    </row>
    <row r="75" spans="1:18" ht="102" hidden="1" x14ac:dyDescent="0.2">
      <c r="A75" t="s">
        <v>37</v>
      </c>
      <c r="E75" s="22" t="s">
        <v>60</v>
      </c>
    </row>
    <row r="76" spans="1:18" ht="12.75" customHeight="1" x14ac:dyDescent="0.2">
      <c r="A76" s="3" t="s">
        <v>30</v>
      </c>
      <c r="B76" s="3"/>
      <c r="C76" s="26" t="s">
        <v>40</v>
      </c>
      <c r="D76" s="3"/>
      <c r="E76" s="13" t="s">
        <v>61</v>
      </c>
      <c r="F76" s="3"/>
      <c r="G76" s="3"/>
      <c r="H76" s="3"/>
      <c r="I76" s="27">
        <f>I78</f>
        <v>0</v>
      </c>
      <c r="J76" s="3"/>
      <c r="O76" t="e">
        <f>0+R76</f>
        <v>#REF!</v>
      </c>
      <c r="Q76" t="e">
        <f>0+#REF!+#REF!+#REF!+#REF!+I78</f>
        <v>#REF!</v>
      </c>
      <c r="R76" t="e">
        <f>0+#REF!+#REF!+#REF!+#REF!+O78</f>
        <v>#REF!</v>
      </c>
    </row>
    <row r="77" spans="1:18" ht="51" hidden="1" x14ac:dyDescent="0.2">
      <c r="A77" t="s">
        <v>37</v>
      </c>
      <c r="E77" s="22" t="s">
        <v>62</v>
      </c>
    </row>
    <row r="78" spans="1:18" x14ac:dyDescent="0.2">
      <c r="A78" s="11"/>
      <c r="B78" s="15"/>
      <c r="C78" s="15"/>
      <c r="D78" s="11"/>
      <c r="E78" s="16"/>
      <c r="F78" s="17"/>
      <c r="G78" s="18"/>
      <c r="H78" s="19"/>
      <c r="I78" s="20"/>
      <c r="J78" s="17"/>
    </row>
    <row r="79" spans="1:18" x14ac:dyDescent="0.2">
      <c r="A79" s="21"/>
      <c r="E79" s="22"/>
    </row>
    <row r="80" spans="1:18" x14ac:dyDescent="0.2">
      <c r="A80" s="23"/>
      <c r="E80" s="24"/>
    </row>
    <row r="81" spans="1:18" x14ac:dyDescent="0.2">
      <c r="A81" s="23"/>
      <c r="E81" s="24"/>
    </row>
    <row r="82" spans="1:18" ht="51" hidden="1" x14ac:dyDescent="0.2">
      <c r="A82" t="s">
        <v>37</v>
      </c>
      <c r="E82" s="22" t="s">
        <v>62</v>
      </c>
    </row>
    <row r="83" spans="1:18" ht="12.75" customHeight="1" x14ac:dyDescent="0.2">
      <c r="A83" s="3" t="s">
        <v>30</v>
      </c>
      <c r="B83" s="3"/>
      <c r="C83" s="26" t="s">
        <v>41</v>
      </c>
      <c r="D83" s="3"/>
      <c r="E83" s="13" t="s">
        <v>63</v>
      </c>
      <c r="F83" s="3"/>
      <c r="G83" s="3"/>
      <c r="H83" s="3"/>
      <c r="I83" s="27">
        <f>0+Q83</f>
        <v>0</v>
      </c>
      <c r="J83" s="3"/>
      <c r="O83">
        <f>0+R83</f>
        <v>0</v>
      </c>
      <c r="Q83">
        <f>0+I84</f>
        <v>0</v>
      </c>
      <c r="R83">
        <f>0+O84</f>
        <v>0</v>
      </c>
    </row>
    <row r="84" spans="1:18" x14ac:dyDescent="0.2">
      <c r="A84" s="11"/>
      <c r="B84" s="15"/>
      <c r="C84" s="15"/>
      <c r="D84" s="11"/>
      <c r="E84" s="16"/>
      <c r="F84" s="17"/>
      <c r="G84" s="18"/>
      <c r="H84" s="19"/>
      <c r="I84" s="20"/>
      <c r="J84" s="17"/>
    </row>
    <row r="85" spans="1:18" x14ac:dyDescent="0.2">
      <c r="A85" s="21"/>
      <c r="E85" s="22"/>
    </row>
    <row r="86" spans="1:18" x14ac:dyDescent="0.2">
      <c r="A86" s="23"/>
      <c r="E86" s="24"/>
    </row>
    <row r="87" spans="1:18" x14ac:dyDescent="0.2">
      <c r="A87" s="23"/>
      <c r="E87" s="24"/>
    </row>
    <row r="88" spans="1:18" ht="255" hidden="1" x14ac:dyDescent="0.2">
      <c r="A88" t="s">
        <v>37</v>
      </c>
      <c r="E88" s="22" t="s">
        <v>77</v>
      </c>
    </row>
    <row r="89" spans="1:18" ht="12.75" customHeight="1" x14ac:dyDescent="0.2">
      <c r="A89" s="3" t="s">
        <v>30</v>
      </c>
      <c r="B89" s="3"/>
      <c r="C89" s="26" t="s">
        <v>25</v>
      </c>
      <c r="D89" s="3"/>
      <c r="E89" s="13" t="s">
        <v>64</v>
      </c>
      <c r="F89" s="3"/>
      <c r="G89" s="3"/>
      <c r="H89" s="3"/>
      <c r="I89" s="27">
        <f>I91</f>
        <v>0</v>
      </c>
      <c r="J89" s="3"/>
      <c r="O89" t="e">
        <f>0+R89</f>
        <v>#REF!</v>
      </c>
      <c r="Q89" t="e">
        <f>0+#REF!+#REF!+#REF!+#REF!+#REF!+#REF!+#REF!+#REF!+#REF!+#REF!+#REF!+#REF!+I91</f>
        <v>#REF!</v>
      </c>
      <c r="R89" t="e">
        <f>0+#REF!+#REF!+#REF!+#REF!+#REF!+#REF!+#REF!+#REF!+#REF!+#REF!+#REF!+#REF!+O91</f>
        <v>#REF!</v>
      </c>
    </row>
    <row r="90" spans="1:18" ht="38.25" hidden="1" x14ac:dyDescent="0.2">
      <c r="A90" t="s">
        <v>37</v>
      </c>
      <c r="E90" s="22" t="s">
        <v>65</v>
      </c>
    </row>
    <row r="91" spans="1:18" x14ac:dyDescent="0.2">
      <c r="A91" s="11"/>
      <c r="B91" s="15"/>
      <c r="C91" s="15"/>
      <c r="D91" s="11"/>
      <c r="E91" s="16"/>
      <c r="F91" s="17"/>
      <c r="G91" s="18"/>
      <c r="H91" s="19"/>
      <c r="I91" s="20"/>
      <c r="J91" s="17"/>
    </row>
    <row r="92" spans="1:18" x14ac:dyDescent="0.2">
      <c r="A92" s="21"/>
      <c r="E92" s="22"/>
    </row>
    <row r="93" spans="1:18" x14ac:dyDescent="0.2">
      <c r="A93" s="23"/>
      <c r="E93" s="24"/>
    </row>
    <row r="94" spans="1:18" x14ac:dyDescent="0.2">
      <c r="A94" s="23"/>
      <c r="E94" s="24"/>
    </row>
    <row r="95" spans="1:18" ht="114.75" hidden="1" x14ac:dyDescent="0.2">
      <c r="A95" t="s">
        <v>37</v>
      </c>
      <c r="E95" s="22" t="s">
        <v>66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203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Bursa</dc:creator>
  <cp:keywords/>
  <dc:description/>
  <cp:lastModifiedBy>Kamila Filípková</cp:lastModifiedBy>
  <dcterms:created xsi:type="dcterms:W3CDTF">2021-09-02T03:55:37Z</dcterms:created>
  <dcterms:modified xsi:type="dcterms:W3CDTF">2022-05-02T04:26:52Z</dcterms:modified>
  <cp:category/>
  <cp:contentStatus/>
</cp:coreProperties>
</file>